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9200" windowHeight="8496" activeTab="0"/>
  </bookViews>
  <sheets>
    <sheet name="Rentabilité" sheetId="1" r:id="rId1"/>
    <sheet name="Données" sheetId="2" r:id="rId2"/>
  </sheets>
  <definedNames>
    <definedName name="_xlnm.Print_Area" localSheetId="0">'Rentabilité'!$A$1:$K$47</definedName>
  </definedNames>
  <calcPr fullCalcOnLoad="1"/>
</workbook>
</file>

<file path=xl/sharedStrings.xml><?xml version="1.0" encoding="utf-8"?>
<sst xmlns="http://schemas.openxmlformats.org/spreadsheetml/2006/main" count="126" uniqueCount="98">
  <si>
    <t>Lambda Isolant</t>
  </si>
  <si>
    <t>m</t>
  </si>
  <si>
    <t>T° moyenne de l'ambiance</t>
  </si>
  <si>
    <t xml:space="preserve">T° moyenne de l'eau </t>
  </si>
  <si>
    <t>W/m.K</t>
  </si>
  <si>
    <t>°C</t>
  </si>
  <si>
    <t>heures</t>
  </si>
  <si>
    <t>kWh</t>
  </si>
  <si>
    <t>Prix du kWh</t>
  </si>
  <si>
    <t>Epaisseur</t>
  </si>
  <si>
    <t>Solution 1</t>
  </si>
  <si>
    <t>Solution 2</t>
  </si>
  <si>
    <t>Déperdition annuelle</t>
  </si>
  <si>
    <t>Euro</t>
  </si>
  <si>
    <t xml:space="preserve">Temps de retour </t>
  </si>
  <si>
    <t>Euro/30 ans</t>
  </si>
  <si>
    <t>Economie sol. 2 / sol. 1</t>
  </si>
  <si>
    <t>- encodez les données relatives à votre situation dans les cases bleues.</t>
  </si>
  <si>
    <t>- les résultats sont repris dans les cases jaunes.</t>
  </si>
  <si>
    <t>Puissance par mètre</t>
  </si>
  <si>
    <t>Longueur du conduit</t>
  </si>
  <si>
    <t>W/m</t>
  </si>
  <si>
    <t>Nbre heures fonct./an</t>
  </si>
  <si>
    <t xml:space="preserve">Coût total de l'isolation </t>
  </si>
  <si>
    <t>(boucle ECS : 60°C; chauffage à T° glissante : 43°C)</t>
  </si>
  <si>
    <t xml:space="preserve">(année : 8760 h; saison chauffe : 5800 h) </t>
  </si>
  <si>
    <t xml:space="preserve">Coût annuel des pertes </t>
  </si>
  <si>
    <t>Matériau isolant</t>
  </si>
  <si>
    <t>Lambda</t>
  </si>
  <si>
    <t>Cellule cible</t>
  </si>
  <si>
    <t>aucun isolant</t>
  </si>
  <si>
    <t>aucun</t>
  </si>
  <si>
    <t xml:space="preserve">laine minérale </t>
  </si>
  <si>
    <t>polyuréthanne PUR</t>
  </si>
  <si>
    <t>polystyrène</t>
  </si>
  <si>
    <r>
      <t>Coefficient k</t>
    </r>
    <r>
      <rPr>
        <b/>
        <sz val="6"/>
        <rFont val="Arial"/>
        <family val="2"/>
      </rPr>
      <t>L</t>
    </r>
    <r>
      <rPr>
        <b/>
        <sz val="8"/>
        <rFont val="Arial"/>
        <family val="2"/>
      </rPr>
      <t xml:space="preserve"> du tuyau</t>
    </r>
  </si>
  <si>
    <t>Pour estimer le gain réalisé grâce à l'isolation d'un tuyau non isolé, comparez une solution 1 sans isolant et une solution 2 avec isolant.</t>
  </si>
  <si>
    <t>Vous pouvez également comparer deux solutions avec des épaisseurs d'isolant différentes et calculer la rentabilité de la surépaisseur.</t>
  </si>
  <si>
    <t>Type de tuyau</t>
  </si>
  <si>
    <t>DN200 - diam = 219 mm</t>
  </si>
  <si>
    <t>DN250 - diam = 273 mm</t>
  </si>
  <si>
    <t>DN300 - diam = 324 mm</t>
  </si>
  <si>
    <t>DN350 - diam = 378 mm</t>
  </si>
  <si>
    <t>DN400 - diam = 432 mm</t>
  </si>
  <si>
    <t>mm</t>
  </si>
  <si>
    <t>Cellule</t>
  </si>
  <si>
    <t>Diamètre</t>
  </si>
  <si>
    <t>DN10 - 3/8" - diam = 17 mm</t>
  </si>
  <si>
    <t>DN15 - 1/2" - diam = 21 mm</t>
  </si>
  <si>
    <t>DN20 - 3/4" - diam = 27 mm</t>
  </si>
  <si>
    <t>DN25 - 1" - diam = 34 mm</t>
  </si>
  <si>
    <t>DN32 - 1 1/4" - diam = 42 mm</t>
  </si>
  <si>
    <t>DN40 - 1 1/2" - diam = 48 mm</t>
  </si>
  <si>
    <t>DN50 - 2" - diam = 60 mm</t>
  </si>
  <si>
    <t>DN65 - 2 1/2" - diam = 76 mm</t>
  </si>
  <si>
    <t>DN80 - 3" - diam = 89 mm</t>
  </si>
  <si>
    <t>DN100 - 4" - diam = 114 mm</t>
  </si>
  <si>
    <t>DN125 - 5" - diam = 140 mm</t>
  </si>
  <si>
    <t>DN150 - 6" - diam = 165 mm</t>
  </si>
  <si>
    <t>Vecteur énergétique</t>
  </si>
  <si>
    <t>Combustible</t>
  </si>
  <si>
    <t>Fuel</t>
  </si>
  <si>
    <t>Gaz</t>
  </si>
  <si>
    <t>Electricité</t>
  </si>
  <si>
    <t>Euro/m</t>
  </si>
  <si>
    <t>Prix de l'isolant</t>
  </si>
  <si>
    <t>euro/m</t>
  </si>
  <si>
    <t>ans</t>
  </si>
  <si>
    <t>Conduite</t>
  </si>
  <si>
    <t>Enterrée</t>
  </si>
  <si>
    <t>Aérienne</t>
  </si>
  <si>
    <t>Les pertes d'une conduite enterrée sont inférieure de 10 à 35% aux pertes d'une conduite aérienne. On se rapproche de 10% avec un sol sabloneux"</t>
  </si>
  <si>
    <t>%</t>
  </si>
  <si>
    <t>%réduction</t>
  </si>
  <si>
    <t>Pourcentage de réduction des pertes pour conduite enterrée</t>
  </si>
  <si>
    <t>et une conduite enterrée profondément, On se rapproche de 35% avec une conduite enterrée à faible profondeur dans un sol argileux.</t>
  </si>
  <si>
    <t>En fonction de votre situation, choisissez un pourcentage de réduction des pertes pour conduite enterrée.</t>
  </si>
  <si>
    <t>Diamètre du tuyau</t>
  </si>
  <si>
    <t>polyéthylène</t>
  </si>
  <si>
    <t xml:space="preserve">(électricité de nuit : 0,04 Euro/kWh, électricité jour/nuit :  0,065 Euro/kWh, </t>
  </si>
  <si>
    <t>fuel : 0,22 Euro/l, gaz :0,24 Euro/m³)</t>
  </si>
  <si>
    <t xml:space="preserve">Pour enregistrer vos données dans </t>
  </si>
  <si>
    <t xml:space="preserve">Pour imprimer cette feuille sur votre </t>
  </si>
  <si>
    <t>un fichier "Excel", cliquez ici :</t>
  </si>
  <si>
    <t xml:space="preserve">  imprimante par défaut, cliquez ici :</t>
  </si>
  <si>
    <t>hypothèse : par simplification, le coefficient d'échange superficiel a été pris à une valeur constante de 10 W/m².K</t>
  </si>
  <si>
    <t>Ce programme permet de :</t>
  </si>
  <si>
    <t>- calculer les pertes d'énergie d'une conduite parcourue par de l'eau chaude,</t>
  </si>
  <si>
    <t>- comparer 2 solutions d'isolations (par exemple, la rentabilité d'une épaisseur d'isolation complémentaire)</t>
  </si>
  <si>
    <t>- calculer la rentabilité d'une isolation (en partant d'une situation 1 sans isolant).</t>
  </si>
  <si>
    <t xml:space="preserve">En pratique, </t>
  </si>
  <si>
    <t>Rentabilité de l'isolation d'une conduite parcourue par de l'eau chaude</t>
  </si>
  <si>
    <t>épaisseur réglementation allemande</t>
  </si>
  <si>
    <t>dn tuyaux</t>
  </si>
  <si>
    <t>DN20</t>
  </si>
  <si>
    <t>DN32</t>
  </si>
  <si>
    <t>DN100</t>
  </si>
  <si>
    <t>reg allemande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</si>
</sst>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00"/>
  </numFmts>
  <fonts count="19">
    <font>
      <sz val="10"/>
      <name val="Arial"/>
      <family val="0"/>
    </font>
    <font>
      <b/>
      <sz val="14"/>
      <name val="Arial"/>
      <family val="2"/>
    </font>
    <font>
      <b/>
      <i/>
      <sz val="10"/>
      <color indexed="12"/>
      <name val="Times New Roman"/>
      <family val="1"/>
    </font>
    <font>
      <b/>
      <sz val="10"/>
      <color indexed="12"/>
      <name val="Arial"/>
      <family val="0"/>
    </font>
    <font>
      <b/>
      <i/>
      <sz val="10"/>
      <color indexed="10"/>
      <name val="Times New Roman"/>
      <family val="1"/>
    </font>
    <font>
      <b/>
      <sz val="10"/>
      <color indexed="10"/>
      <name val="Arial"/>
      <family val="0"/>
    </font>
    <font>
      <b/>
      <i/>
      <sz val="9"/>
      <color indexed="10"/>
      <name val="Times New Roman"/>
      <family val="1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i/>
      <sz val="10"/>
      <name val="Arial"/>
      <family val="0"/>
    </font>
    <font>
      <b/>
      <sz val="10"/>
      <color indexed="9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2" borderId="2" xfId="0" applyFont="1" applyFill="1" applyBorder="1" applyAlignment="1" quotePrefix="1">
      <alignment/>
    </xf>
    <xf numFmtId="0" fontId="5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2" fillId="3" borderId="5" xfId="0" applyFont="1" applyFill="1" applyBorder="1" applyAlignment="1" quotePrefix="1">
      <alignment/>
    </xf>
    <xf numFmtId="0" fontId="3" fillId="3" borderId="6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9" fillId="0" borderId="3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 quotePrefix="1">
      <alignment/>
    </xf>
    <xf numFmtId="1" fontId="11" fillId="2" borderId="12" xfId="0" applyNumberFormat="1" applyFont="1" applyFill="1" applyBorder="1" applyAlignment="1">
      <alignment horizontal="right"/>
    </xf>
    <xf numFmtId="0" fontId="7" fillId="0" borderId="0" xfId="0" applyFont="1" applyFill="1" applyAlignment="1" quotePrefix="1">
      <alignment/>
    </xf>
    <xf numFmtId="1" fontId="11" fillId="0" borderId="0" xfId="0" applyNumberFormat="1" applyFont="1" applyFill="1" applyBorder="1" applyAlignment="1">
      <alignment horizontal="right"/>
    </xf>
    <xf numFmtId="0" fontId="8" fillId="3" borderId="12" xfId="0" applyFont="1" applyFill="1" applyBorder="1" applyAlignment="1">
      <alignment horizontal="center"/>
    </xf>
    <xf numFmtId="181" fontId="11" fillId="2" borderId="12" xfId="0" applyNumberFormat="1" applyFont="1" applyFill="1" applyBorder="1" applyAlignment="1">
      <alignment horizontal="center"/>
    </xf>
    <xf numFmtId="181" fontId="8" fillId="3" borderId="12" xfId="0" applyNumberFormat="1" applyFont="1" applyFill="1" applyBorder="1" applyAlignment="1">
      <alignment horizontal="center"/>
    </xf>
    <xf numFmtId="2" fontId="11" fillId="2" borderId="12" xfId="0" applyNumberFormat="1" applyFont="1" applyFill="1" applyBorder="1" applyAlignment="1">
      <alignment horizontal="center"/>
    </xf>
    <xf numFmtId="180" fontId="11" fillId="2" borderId="12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180" fontId="11" fillId="2" borderId="1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49</xdr:row>
      <xdr:rowOff>142875</xdr:rowOff>
    </xdr:from>
    <xdr:to>
      <xdr:col>3</xdr:col>
      <xdr:colOff>314325</xdr:colOff>
      <xdr:row>51</xdr:row>
      <xdr:rowOff>66675</xdr:rowOff>
    </xdr:to>
    <xdr:sp macro="[0]!Macro2">
      <xdr:nvSpPr>
        <xdr:cNvPr id="1" name="Texte 10"/>
        <xdr:cNvSpPr txBox="1">
          <a:spLocks noChangeArrowheads="1"/>
        </xdr:cNvSpPr>
      </xdr:nvSpPr>
      <xdr:spPr>
        <a:xfrm>
          <a:off x="495300" y="8543925"/>
          <a:ext cx="1562100" cy="2476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Enregistrer sous ...</a:t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8</xdr:col>
      <xdr:colOff>57150</xdr:colOff>
      <xdr:row>51</xdr:row>
      <xdr:rowOff>85725</xdr:rowOff>
    </xdr:to>
    <xdr:sp macro="[0]!Macro1">
      <xdr:nvSpPr>
        <xdr:cNvPr id="2" name="Texte 11"/>
        <xdr:cNvSpPr txBox="1">
          <a:spLocks noChangeArrowheads="1"/>
        </xdr:cNvSpPr>
      </xdr:nvSpPr>
      <xdr:spPr>
        <a:xfrm>
          <a:off x="3619500" y="8562975"/>
          <a:ext cx="1581150" cy="247650"/>
        </a:xfrm>
        <a:prstGeom prst="rect">
          <a:avLst/>
        </a:prstGeom>
        <a:solidFill>
          <a:srgbClr val="FF0000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Imprimer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Q49"/>
  <sheetViews>
    <sheetView showGridLines="0" showRowColHeaders="0" tabSelected="1" workbookViewId="0" topLeftCell="B17">
      <selection activeCell="I33" sqref="I33"/>
    </sheetView>
  </sheetViews>
  <sheetFormatPr defaultColWidth="11.421875" defaultRowHeight="12.75"/>
  <cols>
    <col min="1" max="1" width="1.7109375" style="0" customWidth="1"/>
    <col min="3" max="3" width="13.00390625" style="0" customWidth="1"/>
    <col min="4" max="4" width="17.57421875" style="0" customWidth="1"/>
    <col min="5" max="5" width="7.28125" style="0" customWidth="1"/>
    <col min="6" max="6" width="3.28125" style="0" customWidth="1"/>
    <col min="9" max="9" width="17.57421875" style="0" customWidth="1"/>
    <col min="10" max="10" width="9.7109375" style="0" customWidth="1"/>
    <col min="11" max="11" width="1.7109375" style="0" customWidth="1"/>
  </cols>
  <sheetData>
    <row r="2" ht="17.25">
      <c r="B2" s="2" t="s">
        <v>91</v>
      </c>
    </row>
    <row r="3" ht="17.25">
      <c r="B3" s="2"/>
    </row>
    <row r="4" ht="12.75">
      <c r="B4" s="44" t="s">
        <v>86</v>
      </c>
    </row>
    <row r="5" ht="12.75">
      <c r="B5" s="44" t="s">
        <v>87</v>
      </c>
    </row>
    <row r="6" ht="12.75">
      <c r="B6" s="44" t="s">
        <v>88</v>
      </c>
    </row>
    <row r="7" ht="12.75">
      <c r="B7" s="44" t="s">
        <v>89</v>
      </c>
    </row>
    <row r="8" ht="12.75">
      <c r="B8" s="44"/>
    </row>
    <row r="9" ht="12.75">
      <c r="B9" s="44" t="s">
        <v>90</v>
      </c>
    </row>
    <row r="10" spans="2:7" ht="13.5">
      <c r="B10" s="15" t="s">
        <v>17</v>
      </c>
      <c r="C10" s="16"/>
      <c r="D10" s="16"/>
      <c r="E10" s="17"/>
      <c r="F10" s="18"/>
      <c r="G10" s="19"/>
    </row>
    <row r="11" spans="2:7" ht="13.5">
      <c r="B11" s="10" t="s">
        <v>18</v>
      </c>
      <c r="C11" s="11"/>
      <c r="D11" s="11"/>
      <c r="E11" s="12"/>
      <c r="F11" s="13"/>
      <c r="G11" s="14"/>
    </row>
    <row r="12" spans="2:6" ht="9" customHeight="1">
      <c r="B12" s="3"/>
      <c r="C12" s="4"/>
      <c r="D12" s="4"/>
      <c r="E12" s="5"/>
      <c r="F12" s="6"/>
    </row>
    <row r="13" spans="2:6" ht="16.5" customHeight="1">
      <c r="B13" s="8" t="s">
        <v>68</v>
      </c>
      <c r="C13" s="4"/>
      <c r="D13" s="4"/>
      <c r="E13" s="5"/>
      <c r="F13" s="6"/>
    </row>
    <row r="14" spans="2:6" ht="15.75" customHeight="1">
      <c r="B14" s="44" t="s">
        <v>71</v>
      </c>
      <c r="C14" s="4"/>
      <c r="D14" s="4"/>
      <c r="E14" s="5"/>
      <c r="F14" s="6"/>
    </row>
    <row r="15" spans="2:6" ht="10.5" customHeight="1">
      <c r="B15" s="44" t="s">
        <v>75</v>
      </c>
      <c r="C15" s="4"/>
      <c r="D15" s="4"/>
      <c r="E15" s="5"/>
      <c r="F15" s="6"/>
    </row>
    <row r="16" spans="2:6" ht="10.5" customHeight="1">
      <c r="B16" s="44" t="s">
        <v>76</v>
      </c>
      <c r="C16" s="4"/>
      <c r="D16" s="4"/>
      <c r="E16" s="5"/>
      <c r="F16" s="6"/>
    </row>
    <row r="17" spans="2:6" ht="8.25" customHeight="1">
      <c r="B17" s="21"/>
      <c r="C17" s="4"/>
      <c r="D17" s="4"/>
      <c r="E17" s="5"/>
      <c r="F17" s="6"/>
    </row>
    <row r="18" spans="2:9" ht="15.75" customHeight="1">
      <c r="B18" s="46" t="s">
        <v>74</v>
      </c>
      <c r="C18" s="4"/>
      <c r="D18" s="4"/>
      <c r="E18" s="5"/>
      <c r="F18" s="6"/>
      <c r="G18" s="43"/>
      <c r="H18" s="45">
        <f>IF(Données!B41=1,Données!B42,0)</f>
        <v>0</v>
      </c>
      <c r="I18" s="30" t="s">
        <v>72</v>
      </c>
    </row>
    <row r="19" spans="2:9" ht="16.5" customHeight="1">
      <c r="B19" s="46"/>
      <c r="C19" s="4"/>
      <c r="D19" s="4"/>
      <c r="E19" s="5"/>
      <c r="F19" s="6"/>
      <c r="G19" s="43"/>
      <c r="H19" s="47"/>
      <c r="I19" s="31"/>
    </row>
    <row r="20" spans="2:10" ht="18.75" customHeight="1">
      <c r="B20" s="8" t="s">
        <v>77</v>
      </c>
      <c r="C20" s="7"/>
      <c r="D20" s="43"/>
      <c r="F20" s="20"/>
      <c r="G20" s="8"/>
      <c r="H20" s="21"/>
      <c r="I20" s="22"/>
      <c r="J20" s="21"/>
    </row>
    <row r="21" spans="2:10" ht="12.75" customHeight="1">
      <c r="B21" s="8" t="s">
        <v>20</v>
      </c>
      <c r="C21" s="7"/>
      <c r="D21" s="48">
        <v>215</v>
      </c>
      <c r="E21" s="8" t="s">
        <v>1</v>
      </c>
      <c r="F21" s="20"/>
      <c r="G21" s="21"/>
      <c r="H21" s="21"/>
      <c r="I21" s="22"/>
      <c r="J21" s="21"/>
    </row>
    <row r="22" spans="2:10" ht="12.75">
      <c r="B22" s="9" t="s">
        <v>3</v>
      </c>
      <c r="D22" s="48">
        <v>60</v>
      </c>
      <c r="E22" s="9" t="s">
        <v>5</v>
      </c>
      <c r="G22" s="21" t="s">
        <v>24</v>
      </c>
      <c r="H22" s="21"/>
      <c r="I22" s="21"/>
      <c r="J22" s="21"/>
    </row>
    <row r="23" spans="2:10" ht="12.75">
      <c r="B23" s="9" t="s">
        <v>2</v>
      </c>
      <c r="D23" s="48">
        <v>20</v>
      </c>
      <c r="E23" s="9" t="s">
        <v>5</v>
      </c>
      <c r="G23" s="21"/>
      <c r="H23" s="21"/>
      <c r="I23" s="21"/>
      <c r="J23" s="21"/>
    </row>
    <row r="24" spans="2:10" ht="12.75">
      <c r="B24" s="9" t="s">
        <v>22</v>
      </c>
      <c r="D24" s="48">
        <v>8760</v>
      </c>
      <c r="E24" s="9" t="s">
        <v>6</v>
      </c>
      <c r="G24" s="21" t="s">
        <v>25</v>
      </c>
      <c r="H24" s="21"/>
      <c r="I24" s="21"/>
      <c r="J24" s="21"/>
    </row>
    <row r="25" spans="2:10" ht="17.25" customHeight="1">
      <c r="B25" s="9" t="s">
        <v>59</v>
      </c>
      <c r="D25" s="43"/>
      <c r="E25" s="9"/>
      <c r="G25" s="21"/>
      <c r="H25" s="21"/>
      <c r="I25" s="21"/>
      <c r="J25" s="21"/>
    </row>
    <row r="26" spans="2:10" ht="15" customHeight="1">
      <c r="B26" s="9" t="s">
        <v>8</v>
      </c>
      <c r="D26" s="48">
        <v>0.22</v>
      </c>
      <c r="E26" s="9" t="str">
        <f>IF(Données!B30=1,"Euro/litre",IF(Données!B30=2,"Euro/m³","Euro/kWh"))</f>
        <v>Euro/litre</v>
      </c>
      <c r="G26" s="21" t="s">
        <v>79</v>
      </c>
      <c r="H26" s="21"/>
      <c r="I26" s="21"/>
      <c r="J26" s="21"/>
    </row>
    <row r="27" spans="2:10" ht="15" customHeight="1">
      <c r="B27" s="9"/>
      <c r="E27" s="9"/>
      <c r="G27" s="21" t="s">
        <v>80</v>
      </c>
      <c r="H27" s="21"/>
      <c r="I27" s="21"/>
      <c r="J27" s="21"/>
    </row>
    <row r="28" spans="4:10" ht="18.75" customHeight="1">
      <c r="D28" s="21"/>
      <c r="E28" s="21"/>
      <c r="F28" s="21"/>
      <c r="H28" s="21"/>
      <c r="I28" s="21"/>
      <c r="J28" s="21"/>
    </row>
    <row r="29" spans="2:10" ht="12.75">
      <c r="B29" s="25" t="s">
        <v>10</v>
      </c>
      <c r="C29" s="23"/>
      <c r="D29" s="23"/>
      <c r="E29" s="24"/>
      <c r="F29" s="21"/>
      <c r="G29" s="25" t="s">
        <v>11</v>
      </c>
      <c r="H29" s="23"/>
      <c r="I29" s="23"/>
      <c r="J29" s="24"/>
    </row>
    <row r="30" spans="2:10" ht="16.5" customHeight="1">
      <c r="B30" s="27"/>
      <c r="C30" s="28"/>
      <c r="D30" s="23"/>
      <c r="E30" s="26"/>
      <c r="F30" s="21"/>
      <c r="G30" s="27"/>
      <c r="H30" s="28"/>
      <c r="I30" s="23"/>
      <c r="J30" s="26"/>
    </row>
    <row r="31" spans="2:10" ht="12.75">
      <c r="B31" s="30" t="s">
        <v>0</v>
      </c>
      <c r="C31" s="28"/>
      <c r="D31" s="49" t="str">
        <f>INDEX(N33:P37,Q33,3)</f>
        <v>aucun</v>
      </c>
      <c r="E31" s="29" t="s">
        <v>4</v>
      </c>
      <c r="F31" s="21"/>
      <c r="G31" s="30" t="s">
        <v>0</v>
      </c>
      <c r="H31" s="31"/>
      <c r="I31" s="49">
        <f>INDEX(N33:P37,Q34,3)</f>
        <v>0.03</v>
      </c>
      <c r="J31" s="29" t="s">
        <v>4</v>
      </c>
    </row>
    <row r="32" spans="2:17" ht="12.75">
      <c r="B32" s="30" t="s">
        <v>9</v>
      </c>
      <c r="C32" s="28"/>
      <c r="D32" s="50">
        <v>0.005</v>
      </c>
      <c r="E32" s="29" t="s">
        <v>1</v>
      </c>
      <c r="F32" s="21"/>
      <c r="G32" s="30" t="s">
        <v>9</v>
      </c>
      <c r="H32" s="31"/>
      <c r="I32" s="48">
        <v>0.01</v>
      </c>
      <c r="J32" s="29" t="s">
        <v>1</v>
      </c>
      <c r="N32" s="39" t="s">
        <v>27</v>
      </c>
      <c r="O32" s="39"/>
      <c r="P32" s="39" t="s">
        <v>28</v>
      </c>
      <c r="Q32" s="39" t="s">
        <v>29</v>
      </c>
    </row>
    <row r="33" spans="2:17" ht="12.75">
      <c r="B33" s="30" t="s">
        <v>23</v>
      </c>
      <c r="C33" s="28"/>
      <c r="D33" s="48">
        <v>5</v>
      </c>
      <c r="E33" s="29" t="s">
        <v>64</v>
      </c>
      <c r="F33" s="21"/>
      <c r="G33" s="30" t="s">
        <v>23</v>
      </c>
      <c r="H33" s="31"/>
      <c r="I33" s="48">
        <v>5</v>
      </c>
      <c r="J33" s="29" t="s">
        <v>64</v>
      </c>
      <c r="N33" t="s">
        <v>30</v>
      </c>
      <c r="P33" s="40" t="s">
        <v>31</v>
      </c>
      <c r="Q33">
        <v>1</v>
      </c>
    </row>
    <row r="34" spans="2:17" ht="12.75">
      <c r="B34" s="30" t="s">
        <v>35</v>
      </c>
      <c r="C34" s="28"/>
      <c r="D34" s="51">
        <f>IF(D31="aucun",10*3.1416*Données!B22,3.1416/((LN((Données!B22+2*D32)/Données!B22)/(2*D31))+1/(10*(Données!B22+2*D32))))*(1-H18/100)</f>
        <v>1.88496</v>
      </c>
      <c r="E34" s="29" t="s">
        <v>4</v>
      </c>
      <c r="F34" s="21"/>
      <c r="G34" s="30" t="s">
        <v>35</v>
      </c>
      <c r="H34" s="31"/>
      <c r="I34" s="51">
        <f>IF(I31="aucun",10*3.1416*Données!B22,3.1416/((LN((Données!B22+2*I32)/Données!B22)/(2*I31))+1/(10*(Données!B22+2*I32))))*(1-H18/100)</f>
        <v>0.51972792238045</v>
      </c>
      <c r="J34" s="29" t="s">
        <v>4</v>
      </c>
      <c r="N34" t="s">
        <v>32</v>
      </c>
      <c r="P34">
        <v>0.04</v>
      </c>
      <c r="Q34">
        <v>3</v>
      </c>
    </row>
    <row r="35" spans="2:16" ht="12.75">
      <c r="B35" s="30" t="s">
        <v>19</v>
      </c>
      <c r="C35" s="28"/>
      <c r="D35" s="52">
        <f>+D34*($D$22-$D$23)</f>
        <v>75.3984</v>
      </c>
      <c r="E35" s="29" t="s">
        <v>21</v>
      </c>
      <c r="F35" s="21"/>
      <c r="G35" s="30" t="s">
        <v>19</v>
      </c>
      <c r="H35" s="31"/>
      <c r="I35" s="52">
        <f>+I34*($D$22-$D$23)</f>
        <v>20.789116895217997</v>
      </c>
      <c r="J35" s="29" t="s">
        <v>21</v>
      </c>
      <c r="N35" t="s">
        <v>33</v>
      </c>
      <c r="P35">
        <v>0.03</v>
      </c>
    </row>
    <row r="36" spans="2:16" ht="12.75">
      <c r="B36" s="30" t="s">
        <v>12</v>
      </c>
      <c r="C36" s="28"/>
      <c r="D36" s="52">
        <f>+$D$24*D35*$D$21/1000</f>
        <v>142005.34655999998</v>
      </c>
      <c r="E36" s="29" t="s">
        <v>7</v>
      </c>
      <c r="F36" s="21"/>
      <c r="G36" s="30" t="s">
        <v>12</v>
      </c>
      <c r="H36" s="31"/>
      <c r="I36" s="52">
        <f>+$D$24*I35*$D$21/1000</f>
        <v>39154.22276045358</v>
      </c>
      <c r="J36" s="29" t="s">
        <v>7</v>
      </c>
      <c r="N36" t="s">
        <v>34</v>
      </c>
      <c r="P36">
        <v>0.036</v>
      </c>
    </row>
    <row r="37" spans="2:16" ht="12.75">
      <c r="B37" s="33" t="s">
        <v>26</v>
      </c>
      <c r="C37" s="38"/>
      <c r="D37" s="51">
        <f>IF(Données!$B$30=3,+D36*$D$26,+D36*$D$26/10)</f>
        <v>3124.11762432</v>
      </c>
      <c r="E37" s="32" t="s">
        <v>13</v>
      </c>
      <c r="F37" s="21"/>
      <c r="G37" s="33" t="s">
        <v>26</v>
      </c>
      <c r="H37" s="34"/>
      <c r="I37" s="51">
        <f>IF(Données!$B$30=3,+I36*$D$26,+I36*$D$26/10)</f>
        <v>861.3929007299788</v>
      </c>
      <c r="J37" s="32" t="s">
        <v>13</v>
      </c>
      <c r="N37" t="s">
        <v>78</v>
      </c>
      <c r="P37">
        <v>0.038</v>
      </c>
    </row>
    <row r="38" spans="2:10" ht="12.75">
      <c r="B38" s="31"/>
      <c r="C38" s="28"/>
      <c r="D38" s="21"/>
      <c r="E38" s="31"/>
      <c r="F38" s="21"/>
      <c r="G38" s="31"/>
      <c r="H38" s="31"/>
      <c r="I38" s="21"/>
      <c r="J38" s="31"/>
    </row>
    <row r="39" spans="2:10" ht="13.5" customHeight="1">
      <c r="B39" s="21" t="s">
        <v>36</v>
      </c>
      <c r="C39" s="21"/>
      <c r="D39" s="21"/>
      <c r="E39" s="21"/>
      <c r="F39" s="21"/>
      <c r="G39" s="21"/>
      <c r="H39" s="21"/>
      <c r="I39" s="21"/>
      <c r="J39" s="21"/>
    </row>
    <row r="40" spans="2:10" ht="12.75" customHeight="1">
      <c r="B40" s="21" t="s">
        <v>37</v>
      </c>
      <c r="C40" s="21"/>
      <c r="D40" s="21"/>
      <c r="E40" s="21"/>
      <c r="F40" s="21"/>
      <c r="G40" s="21"/>
      <c r="H40" s="21"/>
      <c r="I40" s="21"/>
      <c r="J40" s="21"/>
    </row>
    <row r="41" spans="2:6" ht="12.75">
      <c r="B41" s="21"/>
      <c r="C41" s="21"/>
      <c r="D41" s="21"/>
      <c r="E41" s="21"/>
      <c r="F41" s="21"/>
    </row>
    <row r="42" spans="2:8" ht="12.75">
      <c r="B42" s="21"/>
      <c r="C42" s="21"/>
      <c r="D42" s="35" t="s">
        <v>16</v>
      </c>
      <c r="E42" s="36"/>
      <c r="F42" s="1"/>
      <c r="G42" s="53">
        <f>+(D37-I37)*30</f>
        <v>67881.74170770062</v>
      </c>
      <c r="H42" s="37" t="s">
        <v>15</v>
      </c>
    </row>
    <row r="43" spans="4:8" ht="12.75">
      <c r="D43" s="33" t="s">
        <v>14</v>
      </c>
      <c r="E43" s="34"/>
      <c r="F43" s="41"/>
      <c r="G43" s="54">
        <f>IF(G42=0,"-",(Données!B35-Données!B34)*D21/(D37-I37))</f>
        <v>0.47509093297677574</v>
      </c>
      <c r="H43" s="32" t="s">
        <v>67</v>
      </c>
    </row>
    <row r="46" ht="12.75">
      <c r="B46" s="42" t="s">
        <v>85</v>
      </c>
    </row>
    <row r="48" spans="3:6" ht="12.75">
      <c r="C48" s="55" t="s">
        <v>81</v>
      </c>
      <c r="E48" s="55"/>
      <c r="F48" s="56" t="s">
        <v>82</v>
      </c>
    </row>
    <row r="49" spans="3:6" ht="12.75">
      <c r="C49" s="57" t="s">
        <v>83</v>
      </c>
      <c r="F49" s="56" t="s">
        <v>84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8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51"/>
  <sheetViews>
    <sheetView workbookViewId="0" topLeftCell="A25">
      <selection activeCell="B42" sqref="B42"/>
    </sheetView>
  </sheetViews>
  <sheetFormatPr defaultColWidth="11.421875" defaultRowHeight="12.75"/>
  <sheetData>
    <row r="1" ht="12.75">
      <c r="A1" t="s">
        <v>38</v>
      </c>
    </row>
    <row r="2" spans="4:6" ht="13.5" thickBot="1">
      <c r="D2" t="s">
        <v>44</v>
      </c>
      <c r="E2" t="s">
        <v>1</v>
      </c>
      <c r="F2" t="s">
        <v>97</v>
      </c>
    </row>
    <row r="3" spans="1:15" ht="16.5" customHeight="1" thickBot="1">
      <c r="A3" t="s">
        <v>47</v>
      </c>
      <c r="D3">
        <v>17</v>
      </c>
      <c r="E3">
        <f>D3/1000</f>
        <v>0.017</v>
      </c>
      <c r="F3">
        <v>20</v>
      </c>
      <c r="I3" s="60">
        <v>10</v>
      </c>
      <c r="J3" s="61">
        <v>25</v>
      </c>
      <c r="K3" s="61">
        <v>30</v>
      </c>
      <c r="M3" s="60">
        <v>10</v>
      </c>
      <c r="N3" s="61">
        <v>25</v>
      </c>
      <c r="O3" s="61">
        <v>40</v>
      </c>
    </row>
    <row r="4" spans="1:15" ht="16.5" customHeight="1" thickBot="1">
      <c r="A4" t="s">
        <v>48</v>
      </c>
      <c r="D4">
        <v>21</v>
      </c>
      <c r="E4">
        <f aca="true" t="shared" si="0" ref="E4:E19">D4/1000</f>
        <v>0.021</v>
      </c>
      <c r="F4">
        <v>20</v>
      </c>
      <c r="I4" s="58">
        <v>15</v>
      </c>
      <c r="J4" s="59">
        <v>25</v>
      </c>
      <c r="K4" s="59">
        <v>30</v>
      </c>
      <c r="M4" s="58">
        <v>15</v>
      </c>
      <c r="N4" s="59">
        <v>25</v>
      </c>
      <c r="O4" s="59">
        <v>40</v>
      </c>
    </row>
    <row r="5" spans="1:15" ht="15.75" thickBot="1">
      <c r="A5" t="s">
        <v>49</v>
      </c>
      <c r="D5">
        <v>27</v>
      </c>
      <c r="E5">
        <f t="shared" si="0"/>
        <v>0.027</v>
      </c>
      <c r="F5">
        <v>20</v>
      </c>
      <c r="I5" s="58">
        <v>20</v>
      </c>
      <c r="J5" s="59">
        <v>25</v>
      </c>
      <c r="K5" s="59">
        <v>40</v>
      </c>
      <c r="M5" s="58">
        <v>20</v>
      </c>
      <c r="N5" s="59">
        <v>30</v>
      </c>
      <c r="O5" s="59">
        <v>40</v>
      </c>
    </row>
    <row r="6" spans="1:15" ht="15.75" thickBot="1">
      <c r="A6" t="s">
        <v>50</v>
      </c>
      <c r="D6">
        <v>34</v>
      </c>
      <c r="E6">
        <f t="shared" si="0"/>
        <v>0.034</v>
      </c>
      <c r="F6">
        <v>30</v>
      </c>
      <c r="I6" s="58">
        <v>25</v>
      </c>
      <c r="J6" s="59">
        <v>25</v>
      </c>
      <c r="K6" s="59">
        <v>40</v>
      </c>
      <c r="M6" s="58">
        <v>25</v>
      </c>
      <c r="N6" s="59">
        <v>30</v>
      </c>
      <c r="O6" s="59">
        <v>50</v>
      </c>
    </row>
    <row r="7" spans="1:15" ht="15.75" thickBot="1">
      <c r="A7" t="s">
        <v>51</v>
      </c>
      <c r="D7">
        <v>42</v>
      </c>
      <c r="E7">
        <f t="shared" si="0"/>
        <v>0.042</v>
      </c>
      <c r="F7">
        <v>30</v>
      </c>
      <c r="I7" s="58">
        <v>32</v>
      </c>
      <c r="J7" s="59">
        <v>30</v>
      </c>
      <c r="K7" s="59">
        <v>40</v>
      </c>
      <c r="M7" s="58">
        <v>32</v>
      </c>
      <c r="N7" s="59">
        <v>40</v>
      </c>
      <c r="O7" s="59">
        <v>50</v>
      </c>
    </row>
    <row r="8" spans="1:15" ht="15.75" thickBot="1">
      <c r="A8" t="s">
        <v>52</v>
      </c>
      <c r="D8">
        <v>48</v>
      </c>
      <c r="E8">
        <f t="shared" si="0"/>
        <v>0.048</v>
      </c>
      <c r="F8">
        <v>48</v>
      </c>
      <c r="I8" s="58">
        <v>40</v>
      </c>
      <c r="J8" s="59">
        <v>30</v>
      </c>
      <c r="K8" s="59">
        <v>50</v>
      </c>
      <c r="M8" s="58">
        <v>40</v>
      </c>
      <c r="N8" s="59">
        <v>40</v>
      </c>
      <c r="O8" s="59">
        <v>50</v>
      </c>
    </row>
    <row r="9" spans="1:15" ht="15.75" thickBot="1">
      <c r="A9" t="s">
        <v>53</v>
      </c>
      <c r="D9">
        <v>60</v>
      </c>
      <c r="E9">
        <f t="shared" si="0"/>
        <v>0.06</v>
      </c>
      <c r="F9">
        <v>60</v>
      </c>
      <c r="I9" s="58">
        <v>50</v>
      </c>
      <c r="J9" s="59">
        <v>30</v>
      </c>
      <c r="K9" s="59">
        <v>50</v>
      </c>
      <c r="M9" s="58">
        <v>50</v>
      </c>
      <c r="N9" s="59">
        <v>40</v>
      </c>
      <c r="O9" s="59">
        <v>50</v>
      </c>
    </row>
    <row r="10" spans="1:15" ht="15.75" thickBot="1">
      <c r="A10" t="s">
        <v>54</v>
      </c>
      <c r="D10">
        <v>76</v>
      </c>
      <c r="E10">
        <f t="shared" si="0"/>
        <v>0.076</v>
      </c>
      <c r="F10">
        <v>76</v>
      </c>
      <c r="I10" s="58">
        <v>65</v>
      </c>
      <c r="J10" s="59">
        <v>40</v>
      </c>
      <c r="K10" s="59">
        <v>50</v>
      </c>
      <c r="M10" s="58">
        <v>65</v>
      </c>
      <c r="N10" s="59">
        <v>40</v>
      </c>
      <c r="O10" s="59">
        <v>60</v>
      </c>
    </row>
    <row r="11" spans="1:15" ht="15.75" thickBot="1">
      <c r="A11" t="s">
        <v>55</v>
      </c>
      <c r="D11">
        <v>89</v>
      </c>
      <c r="E11">
        <f t="shared" si="0"/>
        <v>0.089</v>
      </c>
      <c r="F11">
        <v>89</v>
      </c>
      <c r="I11" s="58">
        <v>80</v>
      </c>
      <c r="J11" s="59">
        <v>40</v>
      </c>
      <c r="K11" s="59">
        <v>60</v>
      </c>
      <c r="M11" s="58">
        <v>80</v>
      </c>
      <c r="N11" s="59">
        <v>50</v>
      </c>
      <c r="O11" s="59">
        <v>60</v>
      </c>
    </row>
    <row r="12" spans="1:15" ht="15.75" thickBot="1">
      <c r="A12" t="s">
        <v>56</v>
      </c>
      <c r="D12">
        <v>114</v>
      </c>
      <c r="E12">
        <f t="shared" si="0"/>
        <v>0.114</v>
      </c>
      <c r="F12">
        <v>100</v>
      </c>
      <c r="I12" s="58">
        <v>100</v>
      </c>
      <c r="J12" s="59">
        <v>40</v>
      </c>
      <c r="K12" s="59">
        <v>60</v>
      </c>
      <c r="M12" s="58">
        <v>100</v>
      </c>
      <c r="N12" s="59">
        <v>50</v>
      </c>
      <c r="O12" s="59">
        <v>80</v>
      </c>
    </row>
    <row r="13" spans="1:15" ht="15.75" thickBot="1">
      <c r="A13" t="s">
        <v>57</v>
      </c>
      <c r="D13">
        <v>140</v>
      </c>
      <c r="E13">
        <f t="shared" si="0"/>
        <v>0.14</v>
      </c>
      <c r="F13">
        <v>100</v>
      </c>
      <c r="I13" s="58">
        <v>125</v>
      </c>
      <c r="J13" s="59">
        <v>50</v>
      </c>
      <c r="K13" s="59">
        <v>60</v>
      </c>
      <c r="M13" s="58">
        <v>125</v>
      </c>
      <c r="N13" s="59">
        <v>60</v>
      </c>
      <c r="O13" s="59">
        <v>80</v>
      </c>
    </row>
    <row r="14" spans="1:15" ht="15.75" thickBot="1">
      <c r="A14" t="s">
        <v>58</v>
      </c>
      <c r="D14">
        <v>165</v>
      </c>
      <c r="E14">
        <f t="shared" si="0"/>
        <v>0.165</v>
      </c>
      <c r="F14">
        <v>100</v>
      </c>
      <c r="I14" s="58">
        <v>150</v>
      </c>
      <c r="J14" s="59">
        <v>50</v>
      </c>
      <c r="K14" s="59">
        <v>80</v>
      </c>
      <c r="M14" s="58">
        <v>150</v>
      </c>
      <c r="N14" s="59">
        <v>60</v>
      </c>
      <c r="O14" s="59">
        <v>80</v>
      </c>
    </row>
    <row r="15" spans="1:15" ht="15.75" thickBot="1">
      <c r="A15" t="s">
        <v>39</v>
      </c>
      <c r="D15">
        <v>219</v>
      </c>
      <c r="E15">
        <f t="shared" si="0"/>
        <v>0.219</v>
      </c>
      <c r="F15">
        <v>100</v>
      </c>
      <c r="I15" s="58">
        <v>200</v>
      </c>
      <c r="J15" s="59">
        <v>50</v>
      </c>
      <c r="K15" s="59">
        <v>80</v>
      </c>
      <c r="M15" s="58">
        <v>200</v>
      </c>
      <c r="N15" s="59">
        <v>60</v>
      </c>
      <c r="O15" s="59">
        <v>80</v>
      </c>
    </row>
    <row r="16" spans="1:15" ht="15.75" thickBot="1">
      <c r="A16" t="s">
        <v>40</v>
      </c>
      <c r="D16">
        <v>272</v>
      </c>
      <c r="E16">
        <f t="shared" si="0"/>
        <v>0.272</v>
      </c>
      <c r="F16">
        <v>100</v>
      </c>
      <c r="I16" s="58">
        <v>250</v>
      </c>
      <c r="J16" s="59">
        <v>60</v>
      </c>
      <c r="K16" s="59">
        <v>80</v>
      </c>
      <c r="M16" s="58">
        <v>250</v>
      </c>
      <c r="N16" s="59">
        <v>60</v>
      </c>
      <c r="O16" s="59">
        <v>80</v>
      </c>
    </row>
    <row r="17" spans="1:15" ht="15.75" thickBot="1">
      <c r="A17" t="s">
        <v>41</v>
      </c>
      <c r="D17">
        <v>325</v>
      </c>
      <c r="E17">
        <f t="shared" si="0"/>
        <v>0.325</v>
      </c>
      <c r="F17">
        <v>100</v>
      </c>
      <c r="I17" s="58">
        <v>300</v>
      </c>
      <c r="J17" s="59">
        <v>60</v>
      </c>
      <c r="K17" s="59">
        <v>80</v>
      </c>
      <c r="M17" s="58">
        <v>300</v>
      </c>
      <c r="N17" s="59">
        <v>80</v>
      </c>
      <c r="O17" s="59">
        <v>100</v>
      </c>
    </row>
    <row r="18" spans="1:15" ht="15.75" thickBot="1">
      <c r="A18" t="s">
        <v>42</v>
      </c>
      <c r="D18">
        <v>378</v>
      </c>
      <c r="E18">
        <f t="shared" si="0"/>
        <v>0.378</v>
      </c>
      <c r="F18">
        <v>100</v>
      </c>
      <c r="I18" s="58">
        <v>350</v>
      </c>
      <c r="J18" s="59">
        <v>60</v>
      </c>
      <c r="K18" s="59">
        <v>80</v>
      </c>
      <c r="M18" s="58">
        <v>350</v>
      </c>
      <c r="N18" s="59">
        <v>80</v>
      </c>
      <c r="O18" s="59">
        <v>100</v>
      </c>
    </row>
    <row r="19" spans="1:15" ht="15.75" thickBot="1">
      <c r="A19" t="s">
        <v>43</v>
      </c>
      <c r="D19">
        <v>432</v>
      </c>
      <c r="E19">
        <f t="shared" si="0"/>
        <v>0.432</v>
      </c>
      <c r="F19">
        <v>100</v>
      </c>
      <c r="I19" s="58">
        <v>400</v>
      </c>
      <c r="J19" s="59">
        <v>60</v>
      </c>
      <c r="K19" s="59">
        <v>80</v>
      </c>
      <c r="M19" s="58">
        <v>400</v>
      </c>
      <c r="N19" s="59">
        <v>80</v>
      </c>
      <c r="O19" s="59">
        <v>100</v>
      </c>
    </row>
    <row r="20" ht="12.75">
      <c r="F20" t="s">
        <v>44</v>
      </c>
    </row>
    <row r="21" spans="1:2" ht="12.75">
      <c r="A21" t="s">
        <v>45</v>
      </c>
      <c r="B21">
        <v>7</v>
      </c>
    </row>
    <row r="22" spans="1:3" ht="12.75">
      <c r="A22" t="s">
        <v>46</v>
      </c>
      <c r="B22">
        <f>INDEX(E3:E19,B21,1)</f>
        <v>0.06</v>
      </c>
      <c r="C22" t="s">
        <v>1</v>
      </c>
    </row>
    <row r="25" ht="12.75">
      <c r="A25" t="s">
        <v>60</v>
      </c>
    </row>
    <row r="26" ht="12.75">
      <c r="A26" t="s">
        <v>61</v>
      </c>
    </row>
    <row r="27" ht="12.75">
      <c r="A27" t="s">
        <v>62</v>
      </c>
    </row>
    <row r="28" ht="12.75">
      <c r="A28" t="s">
        <v>63</v>
      </c>
    </row>
    <row r="30" spans="1:2" ht="12.75">
      <c r="A30" t="s">
        <v>45</v>
      </c>
      <c r="B30">
        <v>1</v>
      </c>
    </row>
    <row r="33" ht="12.75">
      <c r="A33" t="s">
        <v>65</v>
      </c>
    </row>
    <row r="34" spans="1:3" ht="12.75">
      <c r="A34" t="s">
        <v>10</v>
      </c>
      <c r="B34">
        <f>IF(Rentabilité!D31="aucun",0,Rentabilité!D33)</f>
        <v>0</v>
      </c>
      <c r="C34" t="s">
        <v>66</v>
      </c>
    </row>
    <row r="35" spans="1:3" ht="12.75">
      <c r="A35" t="s">
        <v>11</v>
      </c>
      <c r="B35">
        <f>IF(Rentabilité!I31="aucun",0,Rentabilité!I33)</f>
        <v>5</v>
      </c>
      <c r="C35" t="s">
        <v>66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1" spans="1:2" ht="12.75">
      <c r="A41" t="s">
        <v>45</v>
      </c>
      <c r="B41">
        <v>2</v>
      </c>
    </row>
    <row r="42" spans="1:2" ht="12.75">
      <c r="A42" t="s">
        <v>73</v>
      </c>
      <c r="B42">
        <v>35</v>
      </c>
    </row>
    <row r="45" ht="12.75">
      <c r="A45" t="s">
        <v>92</v>
      </c>
    </row>
    <row r="47" spans="1:2" ht="12.75">
      <c r="A47" t="s">
        <v>93</v>
      </c>
      <c r="B47" t="s">
        <v>44</v>
      </c>
    </row>
    <row r="48" spans="1:2" ht="12.75">
      <c r="A48" t="s">
        <v>94</v>
      </c>
      <c r="B48">
        <v>20</v>
      </c>
    </row>
    <row r="49" spans="1:2" ht="12.75">
      <c r="A49" t="s">
        <v>95</v>
      </c>
      <c r="B49">
        <v>30</v>
      </c>
    </row>
    <row r="50" ht="12.75">
      <c r="A50" t="s">
        <v>96</v>
      </c>
    </row>
    <row r="51" spans="1:2" ht="12.75">
      <c r="A51" t="s">
        <v>96</v>
      </c>
      <c r="B51">
        <v>100</v>
      </c>
    </row>
  </sheetData>
  <printOptions/>
  <pageMargins left="0.75" right="0.75" top="1" bottom="1" header="0.4921259845" footer="0.4921259845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 - Architecture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climat14</dc:creator>
  <cp:keywords/>
  <dc:description/>
  <cp:lastModifiedBy>Jean GROSSMANN</cp:lastModifiedBy>
  <cp:lastPrinted>2008-08-04T04:11:40Z</cp:lastPrinted>
  <dcterms:created xsi:type="dcterms:W3CDTF">2001-06-22T09:14:21Z</dcterms:created>
  <dcterms:modified xsi:type="dcterms:W3CDTF">2010-01-27T17:22:54Z</dcterms:modified>
  <cp:category/>
  <cp:version/>
  <cp:contentType/>
  <cp:contentStatus/>
</cp:coreProperties>
</file>